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420" windowHeight="9975"/>
  </bookViews>
  <sheets>
    <sheet name="Zał. Nr 3 U.XV.15  (2)" sheetId="1" r:id="rId1"/>
  </sheets>
  <definedNames>
    <definedName name="a">#REF!</definedName>
    <definedName name="Dział" localSheetId="0">#REF!</definedName>
    <definedName name="Dział">#REF!</definedName>
    <definedName name="_xlnm.Print_Area" localSheetId="0">'Zał. Nr 3 U.XV.15  (2)'!$A$1:$H$60</definedName>
    <definedName name="_xlnm.Print_Titles" localSheetId="0">'Zał. Nr 3 U.XV.15  (2)'!$8:$10</definedName>
  </definedNames>
  <calcPr calcId="125725"/>
</workbook>
</file>

<file path=xl/calcChain.xml><?xml version="1.0" encoding="utf-8"?>
<calcChain xmlns="http://schemas.openxmlformats.org/spreadsheetml/2006/main">
  <c r="E55" i="1"/>
  <c r="E54"/>
  <c r="H53"/>
  <c r="G53"/>
  <c r="F53"/>
  <c r="E53"/>
  <c r="D53"/>
  <c r="H50"/>
  <c r="G50"/>
  <c r="F50"/>
  <c r="E50"/>
  <c r="D50"/>
  <c r="H48"/>
  <c r="G48"/>
  <c r="F48"/>
  <c r="E48"/>
  <c r="D48"/>
  <c r="E46"/>
  <c r="E45" s="1"/>
  <c r="E44" s="1"/>
  <c r="D46"/>
  <c r="H45"/>
  <c r="G45"/>
  <c r="F45"/>
  <c r="D45"/>
  <c r="H44"/>
  <c r="G44"/>
  <c r="F44"/>
  <c r="D44"/>
  <c r="F43"/>
  <c r="H42"/>
  <c r="H41" s="1"/>
  <c r="G42"/>
  <c r="F42"/>
  <c r="F41" s="1"/>
  <c r="E42"/>
  <c r="D42"/>
  <c r="D41" s="1"/>
  <c r="G41"/>
  <c r="E41"/>
  <c r="F40"/>
  <c r="D40"/>
  <c r="H39"/>
  <c r="G39"/>
  <c r="F39"/>
  <c r="E39"/>
  <c r="D39"/>
  <c r="F38"/>
  <c r="D38"/>
  <c r="D37" s="1"/>
  <c r="D32" s="1"/>
  <c r="H37"/>
  <c r="G37"/>
  <c r="F37"/>
  <c r="E37"/>
  <c r="H35"/>
  <c r="G35"/>
  <c r="F35"/>
  <c r="E35"/>
  <c r="D35"/>
  <c r="H33"/>
  <c r="G33"/>
  <c r="G32" s="1"/>
  <c r="F33"/>
  <c r="E33"/>
  <c r="E32" s="1"/>
  <c r="D33"/>
  <c r="H32"/>
  <c r="F32"/>
  <c r="E30"/>
  <c r="H28"/>
  <c r="H27" s="1"/>
  <c r="G28"/>
  <c r="F28"/>
  <c r="F27" s="1"/>
  <c r="E28"/>
  <c r="D28"/>
  <c r="D27" s="1"/>
  <c r="G27"/>
  <c r="E27"/>
  <c r="E26"/>
  <c r="D26"/>
  <c r="E25"/>
  <c r="E24" s="1"/>
  <c r="E23" s="1"/>
  <c r="D25"/>
  <c r="H24"/>
  <c r="H23" s="1"/>
  <c r="G24"/>
  <c r="F24"/>
  <c r="F23" s="1"/>
  <c r="D24"/>
  <c r="D23" s="1"/>
  <c r="G23"/>
  <c r="D22"/>
  <c r="D21"/>
  <c r="G20"/>
  <c r="D20"/>
  <c r="D19"/>
  <c r="E18"/>
  <c r="D18"/>
  <c r="D17" s="1"/>
  <c r="D11" s="1"/>
  <c r="D59" s="1"/>
  <c r="H17"/>
  <c r="G17"/>
  <c r="F17"/>
  <c r="E17"/>
  <c r="H15"/>
  <c r="G15"/>
  <c r="F15"/>
  <c r="E15"/>
  <c r="D15"/>
  <c r="H12"/>
  <c r="G12"/>
  <c r="G11" s="1"/>
  <c r="G59" s="1"/>
  <c r="F12"/>
  <c r="E12"/>
  <c r="E11" s="1"/>
  <c r="E59" s="1"/>
  <c r="D12"/>
  <c r="H11"/>
  <c r="F11"/>
  <c r="F59" l="1"/>
  <c r="F62" s="1"/>
  <c r="H59"/>
  <c r="E60"/>
</calcChain>
</file>

<file path=xl/sharedStrings.xml><?xml version="1.0" encoding="utf-8"?>
<sst xmlns="http://schemas.openxmlformats.org/spreadsheetml/2006/main" count="65" uniqueCount="64">
  <si>
    <t>Załącznik nr 2</t>
  </si>
  <si>
    <t>do Uchwały Nr XV/        /15</t>
  </si>
  <si>
    <t>Rady Miejskiej w Konstantynowie Łodzkim</t>
  </si>
  <si>
    <t>z dnia 26 listopada 2015 roku</t>
  </si>
  <si>
    <t>PLANOWANE WYDATKI MAJĄTKOWE NA ROK 2015</t>
  </si>
  <si>
    <t>Dz.</t>
  </si>
  <si>
    <t>Wyszczególnienie</t>
  </si>
  <si>
    <t>Nakłady ogółem</t>
  </si>
  <si>
    <t>wydatki majątkowe w roku 2015</t>
  </si>
  <si>
    <t xml:space="preserve">wydatki inwestycyjne </t>
  </si>
  <si>
    <t xml:space="preserve">zakupy inwestycyjne </t>
  </si>
  <si>
    <t>dotacje inwestycyjne              i zwroty dotacji</t>
  </si>
  <si>
    <t>zakup udziałów</t>
  </si>
  <si>
    <t>Transport i łączność</t>
  </si>
  <si>
    <t>Lokalny transport drogowy</t>
  </si>
  <si>
    <t>Budowa systemu mobilności lokalnej WPF</t>
  </si>
  <si>
    <t>Modernizacja linii tramwajowej WPF</t>
  </si>
  <si>
    <t>Drogi publiczne gminne</t>
  </si>
  <si>
    <t>Dofinansowanie wykonania progów zwalniających w ul. Klonowej w Konstantynowie Łódzkim</t>
  </si>
  <si>
    <t>Modernizacja i budowa infrastruktury technicznej terenów przemysłowych dla Konstantynowa Łódzkiego - drogi  WPF</t>
  </si>
  <si>
    <t>Modernizacja i budowa infrastruktury technicznej terenów przemysłowych dla Konstantynowa Łódzkiego - drogi (zwrot dotacji)</t>
  </si>
  <si>
    <t>Poprawa komunikacji na drogach regionalnych w Konstantynowie Łódzkim (zwrot dotacji)</t>
  </si>
  <si>
    <t>Przebudowa dróg lokalnych w Konstantynowie Łódzkim - ul. Bechcice</t>
  </si>
  <si>
    <t>Przebudowa dróg lokalnych w Konstantynowie Łódzkim - ul. 1 Maja</t>
  </si>
  <si>
    <t>Gospodarka mieszkaniowa</t>
  </si>
  <si>
    <t>Gospodarka gruntami i nieruchomościami</t>
  </si>
  <si>
    <t>Wykup gruntów pod drogi - wykupy w cyklu jednorocznym</t>
  </si>
  <si>
    <t>Wykup gruntów pod drogi - wykupy w cyklu wieloletnim WPF</t>
  </si>
  <si>
    <t>Administracja publiczna</t>
  </si>
  <si>
    <t>Urzędy gmin</t>
  </si>
  <si>
    <t>Fundusz utrzymania projektu kompleksowej termomodernizacji budynków użyteczności publicznej                             w Konstantynowie Łódzkim WPF</t>
  </si>
  <si>
    <t>Strategia Rozwoju Łódzkiego Obszaru Metropolitalnego WPF</t>
  </si>
  <si>
    <t>Metropolitalna sieć szerokopasmowego dostępu do internetu (zwrot dotacji)</t>
  </si>
  <si>
    <t>Bezpieczeństwo publiczne i ochrona przeciwpożarowa</t>
  </si>
  <si>
    <t>Komendy wojewódzkie Policji</t>
  </si>
  <si>
    <t>Dofinansowanie zakupu radiowozu dla Komendy wojewódzkiej Policji w Łodzi</t>
  </si>
  <si>
    <t>Komendy powiatowe Państwowej Straży Pożarnej</t>
  </si>
  <si>
    <t>Dofinansowanie zakupu samochodu do likwidacji skażeń chemicznych i ekologicznych dla Komendy Powiatowej Państwowej Straży Pożarnej w Pabianicach</t>
  </si>
  <si>
    <t>Ochotnicze straże pożarne</t>
  </si>
  <si>
    <t>Zakup kamery termowizyjnej dla OSP Konstantynów</t>
  </si>
  <si>
    <t>Straż miejska</t>
  </si>
  <si>
    <t>Zakup samochodu służbowego dla Straży Miejskiej w Konstantynowie Łódzkim</t>
  </si>
  <si>
    <t>Oświata i wychowanie</t>
  </si>
  <si>
    <t>Gimnazja</t>
  </si>
  <si>
    <t>Budowa zadaszanej wiaty na rowery dla uczniów</t>
  </si>
  <si>
    <t>Gospodarka wodna i ochrona środowiska</t>
  </si>
  <si>
    <t>Gospodarka ściekowa i ochrona wód</t>
  </si>
  <si>
    <t>Modernizacja i budowa infrastruktury technicznej terenów przemysłowych dla Konstantynowa Łódzkiego - gospodarka wodno-ściekowa WPF</t>
  </si>
  <si>
    <t>Modernizacja i budowa infrastruktury technicznej terenów przemysłowych dla Konstantynowa Łódzkiego - gospodarka wodno-ściekowa (zwrot dotacji)</t>
  </si>
  <si>
    <t>Gospodarka odpadami</t>
  </si>
  <si>
    <t>Budowa punktu selektywnej zbiórki odpadów komunalnych w Konstantynowie Łódzkim</t>
  </si>
  <si>
    <t>Oświetlenie ulic, placów i dróg</t>
  </si>
  <si>
    <t>Oświetlenie ulic: Kosynierów, Legionów i Ułanów w Konstantynowie Łódzkim</t>
  </si>
  <si>
    <t>Energooszczędne oświetlenie uliczne WPF</t>
  </si>
  <si>
    <t>Pozostała działalność</t>
  </si>
  <si>
    <t>Rewaloryzacja parku miejskiego na Pl. Wolności w Konstantynowie Łódzkim WPF</t>
  </si>
  <si>
    <t>Termomodernizacja budynku przy ul. Kilińskiego 75 w Konstantynowie Łódzkim WPF</t>
  </si>
  <si>
    <t>Termomodernizacja budynków użyteczności publicznej w Konstantynowie Łódzkim</t>
  </si>
  <si>
    <t>Budowa hali sportowej w systemie pasywnym WPF</t>
  </si>
  <si>
    <t>Instalacje OZE w budynkach użyteczności publicznej WPF</t>
  </si>
  <si>
    <t xml:space="preserve">Razem </t>
  </si>
  <si>
    <t>PLANOWANE WYDATKI MAJĄTKOWE</t>
  </si>
  <si>
    <t xml:space="preserve"> </t>
  </si>
  <si>
    <t>Rozdz.</t>
  </si>
</sst>
</file>

<file path=xl/styles.xml><?xml version="1.0" encoding="utf-8"?>
<styleSheet xmlns="http://schemas.openxmlformats.org/spreadsheetml/2006/main">
  <fonts count="33">
    <font>
      <sz val="10"/>
      <name val="Arial CE"/>
      <charset val="238"/>
    </font>
    <font>
      <sz val="10"/>
      <name val="Arial CE"/>
    </font>
    <font>
      <sz val="12"/>
      <color indexed="8"/>
      <name val="Times New Roman CE"/>
      <family val="1"/>
      <charset val="238"/>
    </font>
    <font>
      <sz val="10"/>
      <name val="Arial CE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4"/>
      <color indexed="8"/>
      <name val="Times New Roman CE"/>
      <family val="1"/>
      <charset val="238"/>
    </font>
    <font>
      <sz val="11"/>
      <color indexed="8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sz val="13"/>
      <color indexed="8"/>
      <name val="Times New Roman CE"/>
      <charset val="238"/>
    </font>
    <font>
      <b/>
      <sz val="10"/>
      <color indexed="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3"/>
      <color indexed="8"/>
      <name val="Times New Roman CE"/>
      <family val="1"/>
      <charset val="238"/>
    </font>
    <font>
      <sz val="13"/>
      <color indexed="8"/>
      <name val="Times New Roman CE"/>
      <family val="1"/>
      <charset val="238"/>
    </font>
    <font>
      <b/>
      <sz val="13"/>
      <color indexed="8"/>
      <name val="Times New Roman"/>
      <family val="1"/>
      <charset val="238"/>
    </font>
    <font>
      <b/>
      <sz val="14"/>
      <color indexed="8"/>
      <name val="Times New Roman CE"/>
      <family val="1"/>
      <charset val="238"/>
    </font>
    <font>
      <sz val="13"/>
      <name val="Times New Roman"/>
      <family val="1"/>
      <charset val="238"/>
    </font>
    <font>
      <sz val="13"/>
      <name val="Times New Roman CE"/>
      <family val="1"/>
      <charset val="238"/>
    </font>
    <font>
      <b/>
      <i/>
      <u/>
      <sz val="13"/>
      <name val="Times New Roman"/>
      <family val="1"/>
      <charset val="238"/>
    </font>
    <font>
      <b/>
      <i/>
      <u/>
      <sz val="13"/>
      <name val="Times New Roman CE"/>
      <family val="1"/>
      <charset val="238"/>
    </font>
    <font>
      <b/>
      <i/>
      <u/>
      <sz val="13"/>
      <color indexed="8"/>
      <name val="Times New Roman CE"/>
      <family val="1"/>
      <charset val="238"/>
    </font>
    <font>
      <i/>
      <sz val="13"/>
      <color indexed="8"/>
      <name val="Times New Roman CE"/>
      <family val="1"/>
      <charset val="238"/>
    </font>
    <font>
      <sz val="13"/>
      <color indexed="8"/>
      <name val="Times New Roman"/>
      <family val="1"/>
      <charset val="238"/>
    </font>
    <font>
      <sz val="13"/>
      <name val="Times New Roman CE"/>
      <charset val="238"/>
    </font>
    <font>
      <b/>
      <i/>
      <u/>
      <sz val="13"/>
      <color indexed="8"/>
      <name val="Times New Roman"/>
      <family val="1"/>
      <charset val="238"/>
    </font>
    <font>
      <i/>
      <sz val="13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4"/>
      <color indexed="8"/>
      <name val="Times New Roman CE"/>
      <family val="1"/>
      <charset val="238"/>
    </font>
    <font>
      <b/>
      <sz val="15"/>
      <color indexed="8"/>
      <name val="Times New Roman"/>
      <family val="1"/>
      <charset val="238"/>
    </font>
    <font>
      <b/>
      <sz val="15"/>
      <name val="Times New Roman CE"/>
      <family val="1"/>
      <charset val="238"/>
    </font>
    <font>
      <sz val="15"/>
      <color indexed="8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06">
    <xf numFmtId="0" fontId="0" fillId="0" borderId="0" xfId="0"/>
    <xf numFmtId="0" fontId="2" fillId="0" borderId="0" xfId="1" applyFont="1" applyBorder="1" applyAlignment="1"/>
    <xf numFmtId="1" fontId="2" fillId="0" borderId="0" xfId="1" applyNumberFormat="1" applyFont="1" applyBorder="1" applyAlignment="1">
      <alignment horizontal="center"/>
    </xf>
    <xf numFmtId="3" fontId="2" fillId="0" borderId="0" xfId="1" applyNumberFormat="1" applyFont="1" applyBorder="1" applyAlignment="1"/>
    <xf numFmtId="1" fontId="6" fillId="0" borderId="0" xfId="1" applyNumberFormat="1" applyFont="1" applyBorder="1" applyAlignment="1">
      <alignment horizontal="center"/>
    </xf>
    <xf numFmtId="0" fontId="4" fillId="0" borderId="0" xfId="1" applyFont="1" applyBorder="1" applyAlignment="1"/>
    <xf numFmtId="0" fontId="4" fillId="0" borderId="0" xfId="1" applyFont="1"/>
    <xf numFmtId="0" fontId="7" fillId="0" borderId="0" xfId="1" applyFont="1" applyBorder="1" applyAlignment="1"/>
    <xf numFmtId="0" fontId="8" fillId="0" borderId="0" xfId="1" applyFont="1" applyBorder="1" applyAlignment="1"/>
    <xf numFmtId="0" fontId="8" fillId="0" borderId="0" xfId="1" applyFont="1"/>
    <xf numFmtId="0" fontId="12" fillId="0" borderId="0" xfId="1" applyFont="1" applyBorder="1" applyAlignment="1"/>
    <xf numFmtId="0" fontId="4" fillId="2" borderId="8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10" fillId="0" borderId="0" xfId="1" applyFont="1" applyBorder="1" applyAlignment="1"/>
    <xf numFmtId="1" fontId="12" fillId="0" borderId="12" xfId="1" applyNumberFormat="1" applyFont="1" applyBorder="1" applyAlignment="1">
      <alignment horizontal="center" vertical="center" wrapText="1"/>
    </xf>
    <xf numFmtId="1" fontId="12" fillId="0" borderId="13" xfId="1" applyNumberFormat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3" fontId="12" fillId="0" borderId="13" xfId="1" applyNumberFormat="1" applyFont="1" applyBorder="1" applyAlignment="1">
      <alignment horizontal="center" vertical="center" wrapText="1"/>
    </xf>
    <xf numFmtId="3" fontId="12" fillId="0" borderId="14" xfId="1" applyNumberFormat="1" applyFont="1" applyBorder="1" applyAlignment="1">
      <alignment horizontal="center" vertical="center" wrapText="1"/>
    </xf>
    <xf numFmtId="3" fontId="12" fillId="0" borderId="15" xfId="1" applyNumberFormat="1" applyFont="1" applyBorder="1" applyAlignment="1">
      <alignment horizontal="center" vertical="center" wrapText="1"/>
    </xf>
    <xf numFmtId="0" fontId="13" fillId="0" borderId="0" xfId="1" applyFont="1" applyBorder="1" applyAlignment="1"/>
    <xf numFmtId="0" fontId="15" fillId="0" borderId="0" xfId="1" applyFont="1" applyBorder="1" applyAlignment="1"/>
    <xf numFmtId="0" fontId="10" fillId="0" borderId="0" xfId="1" applyFont="1" applyBorder="1" applyAlignment="1">
      <alignment wrapText="1"/>
    </xf>
    <xf numFmtId="4" fontId="10" fillId="0" borderId="0" xfId="1" applyNumberFormat="1" applyFont="1" applyBorder="1" applyAlignment="1"/>
    <xf numFmtId="4" fontId="2" fillId="0" borderId="0" xfId="1" applyNumberFormat="1" applyFont="1" applyBorder="1" applyAlignment="1"/>
    <xf numFmtId="4" fontId="17" fillId="0" borderId="0" xfId="1" applyNumberFormat="1" applyFont="1" applyBorder="1" applyAlignment="1"/>
    <xf numFmtId="0" fontId="2" fillId="0" borderId="0" xfId="1" applyFont="1" applyBorder="1" applyAlignment="1">
      <alignment wrapText="1"/>
    </xf>
    <xf numFmtId="3" fontId="4" fillId="0" borderId="0" xfId="0" applyNumberFormat="1" applyFont="1" applyBorder="1" applyAlignment="1" applyProtection="1">
      <alignment horizontal="left"/>
      <protection locked="0" hidden="1"/>
    </xf>
    <xf numFmtId="3" fontId="5" fillId="0" borderId="0" xfId="0" applyNumberFormat="1" applyFont="1" applyBorder="1" applyAlignment="1" applyProtection="1">
      <alignment horizontal="left"/>
      <protection locked="0" hidden="1"/>
    </xf>
    <xf numFmtId="1" fontId="2" fillId="0" borderId="0" xfId="1" applyNumberFormat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1" fontId="10" fillId="2" borderId="1" xfId="1" applyNumberFormat="1" applyFont="1" applyFill="1" applyBorder="1" applyAlignment="1">
      <alignment horizontal="center" vertical="center" wrapText="1"/>
    </xf>
    <xf numFmtId="1" fontId="10" fillId="2" borderId="7" xfId="1" applyNumberFormat="1" applyFont="1" applyFill="1" applyBorder="1" applyAlignment="1">
      <alignment horizontal="center" vertical="center" wrapText="1"/>
    </xf>
    <xf numFmtId="1" fontId="10" fillId="2" borderId="2" xfId="1" applyNumberFormat="1" applyFont="1" applyFill="1" applyBorder="1" applyAlignment="1">
      <alignment horizontal="center" vertical="center" wrapText="1"/>
    </xf>
    <xf numFmtId="1" fontId="10" fillId="2" borderId="8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1" fontId="14" fillId="3" borderId="17" xfId="1" applyNumberFormat="1" applyFont="1" applyFill="1" applyBorder="1" applyAlignment="1">
      <alignment horizontal="center" vertical="center"/>
    </xf>
    <xf numFmtId="1" fontId="14" fillId="0" borderId="17" xfId="1" applyNumberFormat="1" applyFont="1" applyFill="1" applyBorder="1" applyAlignment="1">
      <alignment horizontal="center" vertical="center"/>
    </xf>
    <xf numFmtId="1" fontId="16" fillId="0" borderId="17" xfId="1" applyNumberFormat="1" applyFont="1" applyBorder="1" applyAlignment="1">
      <alignment horizontal="center" vertical="center"/>
    </xf>
    <xf numFmtId="1" fontId="16" fillId="3" borderId="17" xfId="1" applyNumberFormat="1" applyFont="1" applyFill="1" applyBorder="1" applyAlignment="1">
      <alignment horizontal="center" vertical="center"/>
    </xf>
    <xf numFmtId="1" fontId="16" fillId="3" borderId="13" xfId="1" applyNumberFormat="1" applyFont="1" applyFill="1" applyBorder="1" applyAlignment="1">
      <alignment horizontal="center" vertical="center"/>
    </xf>
    <xf numFmtId="1" fontId="16" fillId="3" borderId="19" xfId="1" applyNumberFormat="1" applyFont="1" applyFill="1" applyBorder="1" applyAlignment="1">
      <alignment horizontal="center" vertical="center"/>
    </xf>
    <xf numFmtId="1" fontId="16" fillId="3" borderId="13" xfId="1" applyNumberFormat="1" applyFont="1" applyFill="1" applyBorder="1" applyAlignment="1">
      <alignment vertical="center"/>
    </xf>
    <xf numFmtId="1" fontId="16" fillId="3" borderId="17" xfId="1" applyNumberFormat="1" applyFont="1" applyFill="1" applyBorder="1" applyAlignment="1">
      <alignment vertical="center"/>
    </xf>
    <xf numFmtId="1" fontId="16" fillId="0" borderId="19" xfId="1" applyNumberFormat="1" applyFont="1" applyFill="1" applyBorder="1" applyAlignment="1">
      <alignment horizontal="center" vertical="center"/>
    </xf>
    <xf numFmtId="1" fontId="16" fillId="0" borderId="13" xfId="1" applyNumberFormat="1" applyFont="1" applyFill="1" applyBorder="1" applyAlignment="1">
      <alignment horizontal="center" vertical="center"/>
    </xf>
    <xf numFmtId="1" fontId="16" fillId="0" borderId="17" xfId="1" applyNumberFormat="1" applyFont="1" applyFill="1" applyBorder="1" applyAlignment="1">
      <alignment horizontal="center" vertical="center"/>
    </xf>
    <xf numFmtId="1" fontId="16" fillId="0" borderId="9" xfId="1" applyNumberFormat="1" applyFont="1" applyFill="1" applyBorder="1" applyAlignment="1">
      <alignment horizontal="center" vertical="center"/>
    </xf>
    <xf numFmtId="0" fontId="15" fillId="3" borderId="20" xfId="1" applyFont="1" applyFill="1" applyBorder="1" applyAlignment="1"/>
    <xf numFmtId="1" fontId="16" fillId="0" borderId="13" xfId="1" applyNumberFormat="1" applyFont="1" applyBorder="1" applyAlignment="1">
      <alignment horizontal="center" vertical="center"/>
    </xf>
    <xf numFmtId="1" fontId="16" fillId="0" borderId="16" xfId="1" applyNumberFormat="1" applyFont="1" applyBorder="1" applyAlignment="1">
      <alignment horizontal="center" vertical="center"/>
    </xf>
    <xf numFmtId="0" fontId="16" fillId="0" borderId="16" xfId="1" applyFont="1" applyBorder="1" applyAlignment="1">
      <alignment vertical="center" wrapText="1"/>
    </xf>
    <xf numFmtId="4" fontId="14" fillId="4" borderId="16" xfId="1" applyNumberFormat="1" applyFont="1" applyFill="1" applyBorder="1" applyAlignment="1">
      <alignment horizontal="right" vertical="center" wrapText="1"/>
    </xf>
    <xf numFmtId="1" fontId="16" fillId="0" borderId="17" xfId="1" applyNumberFormat="1" applyFont="1" applyBorder="1" applyAlignment="1">
      <alignment horizontal="center" vertical="center"/>
    </xf>
    <xf numFmtId="0" fontId="18" fillId="0" borderId="16" xfId="0" applyFont="1" applyBorder="1" applyAlignment="1">
      <alignment vertical="center" wrapText="1"/>
    </xf>
    <xf numFmtId="4" fontId="19" fillId="4" borderId="16" xfId="1" applyNumberFormat="1" applyFont="1" applyFill="1" applyBorder="1" applyAlignment="1">
      <alignment horizontal="right" vertical="center" wrapText="1"/>
    </xf>
    <xf numFmtId="4" fontId="15" fillId="4" borderId="16" xfId="1" applyNumberFormat="1" applyFont="1" applyFill="1" applyBorder="1" applyAlignment="1">
      <alignment horizontal="right" vertical="center" wrapText="1"/>
    </xf>
    <xf numFmtId="4" fontId="15" fillId="4" borderId="18" xfId="1" applyNumberFormat="1" applyFont="1" applyFill="1" applyBorder="1" applyAlignment="1">
      <alignment horizontal="right" vertical="center" wrapText="1"/>
    </xf>
    <xf numFmtId="0" fontId="20" fillId="0" borderId="16" xfId="0" applyFont="1" applyBorder="1" applyAlignment="1">
      <alignment vertical="center" wrapText="1"/>
    </xf>
    <xf numFmtId="4" fontId="21" fillId="4" borderId="16" xfId="1" applyNumberFormat="1" applyFont="1" applyFill="1" applyBorder="1" applyAlignment="1">
      <alignment horizontal="right" vertical="center" wrapText="1"/>
    </xf>
    <xf numFmtId="4" fontId="22" fillId="4" borderId="16" xfId="1" applyNumberFormat="1" applyFont="1" applyFill="1" applyBorder="1" applyAlignment="1">
      <alignment horizontal="right" vertical="center" wrapText="1"/>
    </xf>
    <xf numFmtId="4" fontId="22" fillId="4" borderId="18" xfId="1" applyNumberFormat="1" applyFont="1" applyFill="1" applyBorder="1" applyAlignment="1">
      <alignment horizontal="right" vertical="center" wrapText="1"/>
    </xf>
    <xf numFmtId="1" fontId="16" fillId="0" borderId="13" xfId="1" applyNumberFormat="1" applyFont="1" applyBorder="1" applyAlignment="1">
      <alignment horizontal="center" vertical="center"/>
    </xf>
    <xf numFmtId="0" fontId="23" fillId="0" borderId="0" xfId="1" applyFont="1" applyBorder="1" applyAlignment="1"/>
    <xf numFmtId="1" fontId="16" fillId="0" borderId="19" xfId="1" applyNumberFormat="1" applyFont="1" applyBorder="1" applyAlignment="1">
      <alignment horizontal="center" vertical="center"/>
    </xf>
    <xf numFmtId="0" fontId="24" fillId="0" borderId="16" xfId="1" applyFont="1" applyBorder="1" applyAlignment="1">
      <alignment vertical="center" wrapText="1"/>
    </xf>
    <xf numFmtId="4" fontId="25" fillId="4" borderId="16" xfId="1" applyNumberFormat="1" applyFont="1" applyFill="1" applyBorder="1" applyAlignment="1">
      <alignment horizontal="right" vertical="center" wrapText="1"/>
    </xf>
    <xf numFmtId="1" fontId="24" fillId="0" borderId="19" xfId="1" applyNumberFormat="1" applyFont="1" applyBorder="1" applyAlignment="1">
      <alignment horizontal="center" vertical="center"/>
    </xf>
    <xf numFmtId="3" fontId="15" fillId="0" borderId="0" xfId="1" applyNumberFormat="1" applyFont="1" applyBorder="1" applyAlignment="1"/>
    <xf numFmtId="1" fontId="24" fillId="0" borderId="17" xfId="1" applyNumberFormat="1" applyFont="1" applyBorder="1" applyAlignment="1">
      <alignment horizontal="center" vertical="center"/>
    </xf>
    <xf numFmtId="1" fontId="24" fillId="0" borderId="19" xfId="1" applyNumberFormat="1" applyFont="1" applyBorder="1" applyAlignment="1">
      <alignment vertical="center"/>
    </xf>
    <xf numFmtId="4" fontId="19" fillId="4" borderId="16" xfId="1" applyNumberFormat="1" applyFont="1" applyFill="1" applyBorder="1" applyAlignment="1">
      <alignment horizontal="right" vertical="center"/>
    </xf>
    <xf numFmtId="1" fontId="24" fillId="0" borderId="17" xfId="1" applyNumberFormat="1" applyFont="1" applyBorder="1" applyAlignment="1">
      <alignment vertical="center"/>
    </xf>
    <xf numFmtId="1" fontId="24" fillId="0" borderId="13" xfId="1" applyNumberFormat="1" applyFont="1" applyBorder="1" applyAlignment="1">
      <alignment horizontal="center" vertical="center"/>
    </xf>
    <xf numFmtId="1" fontId="24" fillId="0" borderId="13" xfId="1" applyNumberFormat="1" applyFont="1" applyBorder="1" applyAlignment="1">
      <alignment vertical="center"/>
    </xf>
    <xf numFmtId="1" fontId="26" fillId="0" borderId="16" xfId="1" applyNumberFormat="1" applyFont="1" applyBorder="1" applyAlignment="1">
      <alignment horizontal="center" vertical="center"/>
    </xf>
    <xf numFmtId="4" fontId="25" fillId="4" borderId="16" xfId="1" applyNumberFormat="1" applyFont="1" applyFill="1" applyBorder="1" applyAlignment="1">
      <alignment horizontal="right" vertical="center"/>
    </xf>
    <xf numFmtId="4" fontId="25" fillId="4" borderId="18" xfId="1" applyNumberFormat="1" applyFont="1" applyFill="1" applyBorder="1" applyAlignment="1">
      <alignment horizontal="right" vertical="center"/>
    </xf>
    <xf numFmtId="1" fontId="27" fillId="0" borderId="13" xfId="1" applyNumberFormat="1" applyFont="1" applyBorder="1" applyAlignment="1">
      <alignment horizontal="center" vertical="center"/>
    </xf>
    <xf numFmtId="4" fontId="19" fillId="4" borderId="18" xfId="1" applyNumberFormat="1" applyFont="1" applyFill="1" applyBorder="1" applyAlignment="1">
      <alignment horizontal="right" vertical="center"/>
    </xf>
    <xf numFmtId="0" fontId="16" fillId="0" borderId="13" xfId="1" applyFont="1" applyBorder="1" applyAlignment="1">
      <alignment vertical="center" wrapText="1"/>
    </xf>
    <xf numFmtId="4" fontId="14" fillId="4" borderId="13" xfId="1" applyNumberFormat="1" applyFont="1" applyFill="1" applyBorder="1" applyAlignment="1">
      <alignment horizontal="right" vertical="center" wrapText="1"/>
    </xf>
    <xf numFmtId="1" fontId="27" fillId="0" borderId="17" xfId="1" applyNumberFormat="1" applyFont="1" applyBorder="1" applyAlignment="1">
      <alignment horizontal="center" vertical="center"/>
    </xf>
    <xf numFmtId="1" fontId="17" fillId="2" borderId="16" xfId="1" applyNumberFormat="1" applyFont="1" applyFill="1" applyBorder="1" applyAlignment="1">
      <alignment horizontal="center" vertical="center"/>
    </xf>
    <xf numFmtId="0" fontId="17" fillId="2" borderId="16" xfId="1" applyFont="1" applyFill="1" applyBorder="1" applyAlignment="1">
      <alignment horizontal="center" vertical="center" wrapText="1"/>
    </xf>
    <xf numFmtId="4" fontId="17" fillId="2" borderId="16" xfId="1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/>
    <xf numFmtId="1" fontId="28" fillId="2" borderId="16" xfId="1" applyNumberFormat="1" applyFont="1" applyFill="1" applyBorder="1" applyAlignment="1">
      <alignment horizontal="center" vertical="center"/>
    </xf>
    <xf numFmtId="0" fontId="28" fillId="2" borderId="16" xfId="1" applyFont="1" applyFill="1" applyBorder="1" applyAlignment="1">
      <alignment horizontal="center" vertical="center" wrapText="1"/>
    </xf>
    <xf numFmtId="0" fontId="29" fillId="0" borderId="0" xfId="1" applyFont="1" applyBorder="1" applyAlignment="1"/>
    <xf numFmtId="0" fontId="28" fillId="2" borderId="2" xfId="1" applyFont="1" applyFill="1" applyBorder="1" applyAlignment="1">
      <alignment horizontal="center" vertical="center" wrapText="1"/>
    </xf>
    <xf numFmtId="4" fontId="17" fillId="2" borderId="2" xfId="1" applyNumberFormat="1" applyFont="1" applyFill="1" applyBorder="1" applyAlignment="1">
      <alignment horizontal="center" vertical="center" wrapText="1"/>
    </xf>
    <xf numFmtId="0" fontId="32" fillId="0" borderId="0" xfId="1" applyFont="1" applyBorder="1" applyAlignment="1"/>
    <xf numFmtId="4" fontId="17" fillId="2" borderId="3" xfId="1" applyNumberFormat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/>
    </xf>
    <xf numFmtId="0" fontId="30" fillId="2" borderId="16" xfId="1" applyFont="1" applyFill="1" applyBorder="1" applyAlignment="1">
      <alignment horizontal="center" vertical="center" wrapText="1"/>
    </xf>
    <xf numFmtId="4" fontId="17" fillId="2" borderId="13" xfId="1" applyNumberFormat="1" applyFont="1" applyFill="1" applyBorder="1" applyAlignment="1">
      <alignment horizontal="center" vertical="center" wrapText="1"/>
    </xf>
    <xf numFmtId="4" fontId="31" fillId="2" borderId="21" xfId="1" applyNumberFormat="1" applyFont="1" applyFill="1" applyBorder="1" applyAlignment="1">
      <alignment horizontal="center" vertical="center"/>
    </xf>
    <xf numFmtId="4" fontId="31" fillId="2" borderId="22" xfId="1" applyNumberFormat="1" applyFont="1" applyFill="1" applyBorder="1" applyAlignment="1">
      <alignment horizontal="center" vertical="center"/>
    </xf>
  </cellXfs>
  <cellStyles count="3">
    <cellStyle name="Normalny" xfId="0" builtinId="0"/>
    <cellStyle name="Normalny_ZAL3 2" xfId="2"/>
    <cellStyle name="Normalny_ZAL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62"/>
  <sheetViews>
    <sheetView showGridLines="0" tabSelected="1" view="pageBreakPreview" topLeftCell="A16" zoomScale="75" zoomScaleNormal="100" zoomScaleSheetLayoutView="75" workbookViewId="0">
      <selection activeCell="C31" sqref="C31"/>
    </sheetView>
  </sheetViews>
  <sheetFormatPr defaultRowHeight="15.75"/>
  <cols>
    <col min="1" max="1" width="5.7109375" style="1" customWidth="1"/>
    <col min="2" max="2" width="10.140625" style="2" customWidth="1"/>
    <col min="3" max="3" width="102" style="27" customWidth="1"/>
    <col min="4" max="4" width="19.42578125" style="3" customWidth="1"/>
    <col min="5" max="5" width="23.85546875" style="3" customWidth="1"/>
    <col min="6" max="6" width="20.7109375" style="3" customWidth="1"/>
    <col min="7" max="8" width="17.7109375" style="3" customWidth="1"/>
    <col min="9" max="9" width="10.42578125" style="1" bestFit="1" customWidth="1"/>
    <col min="10" max="10" width="9.28515625" style="1" bestFit="1" customWidth="1"/>
    <col min="11" max="16384" width="9.140625" style="1"/>
  </cols>
  <sheetData>
    <row r="1" spans="1:251" ht="20.25" customHeight="1">
      <c r="C1" s="1"/>
      <c r="E1" s="28" t="s">
        <v>0</v>
      </c>
      <c r="F1" s="28"/>
      <c r="G1" s="28"/>
      <c r="H1" s="28"/>
    </row>
    <row r="2" spans="1:251" ht="18" customHeight="1">
      <c r="C2" s="1"/>
      <c r="E2" s="29" t="s">
        <v>1</v>
      </c>
      <c r="F2" s="29"/>
      <c r="G2" s="29"/>
      <c r="H2" s="29"/>
    </row>
    <row r="3" spans="1:251" ht="18.75" customHeight="1">
      <c r="B3" s="4"/>
      <c r="C3" s="4"/>
      <c r="D3" s="4"/>
      <c r="E3" s="30" t="s">
        <v>2</v>
      </c>
      <c r="F3" s="30"/>
      <c r="G3" s="30"/>
      <c r="H3" s="30"/>
    </row>
    <row r="4" spans="1:251" ht="18" customHeight="1">
      <c r="B4" s="5"/>
      <c r="C4" s="5"/>
      <c r="D4" s="5"/>
      <c r="E4" s="31" t="s">
        <v>3</v>
      </c>
      <c r="F4" s="31"/>
      <c r="G4" s="31"/>
      <c r="H4" s="31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</row>
    <row r="5" spans="1:251" s="7" customFormat="1" ht="11.25" customHeight="1">
      <c r="B5" s="8"/>
      <c r="C5" s="8"/>
      <c r="D5" s="8"/>
      <c r="E5" s="8"/>
      <c r="F5" s="8"/>
      <c r="G5" s="8"/>
      <c r="H5" s="8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</row>
    <row r="6" spans="1:251" s="7" customFormat="1" ht="25.5" customHeight="1">
      <c r="A6" s="101" t="s">
        <v>4</v>
      </c>
      <c r="B6" s="101"/>
      <c r="C6" s="101"/>
      <c r="D6" s="101"/>
      <c r="E6" s="101"/>
      <c r="F6" s="101"/>
      <c r="G6" s="101"/>
      <c r="H6" s="101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</row>
    <row r="7" spans="1:251" s="7" customFormat="1" ht="9.75" customHeight="1" thickBot="1">
      <c r="B7" s="8"/>
      <c r="C7" s="8"/>
      <c r="D7" s="8"/>
      <c r="E7" s="8"/>
      <c r="F7" s="8"/>
      <c r="G7" s="8"/>
      <c r="H7" s="8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</row>
    <row r="8" spans="1:251" s="10" customFormat="1" ht="23.25" customHeight="1">
      <c r="A8" s="32" t="s">
        <v>5</v>
      </c>
      <c r="B8" s="34" t="s">
        <v>63</v>
      </c>
      <c r="C8" s="36" t="s">
        <v>6</v>
      </c>
      <c r="D8" s="38" t="s">
        <v>7</v>
      </c>
      <c r="E8" s="40" t="s">
        <v>8</v>
      </c>
      <c r="F8" s="41"/>
      <c r="G8" s="41"/>
      <c r="H8" s="42"/>
    </row>
    <row r="9" spans="1:251" s="14" customFormat="1" ht="51" customHeight="1" thickBot="1">
      <c r="A9" s="33"/>
      <c r="B9" s="35"/>
      <c r="C9" s="37"/>
      <c r="D9" s="39"/>
      <c r="E9" s="11" t="s">
        <v>9</v>
      </c>
      <c r="F9" s="11" t="s">
        <v>10</v>
      </c>
      <c r="G9" s="12" t="s">
        <v>11</v>
      </c>
      <c r="H9" s="13" t="s">
        <v>12</v>
      </c>
    </row>
    <row r="10" spans="1:251" s="21" customFormat="1" ht="14.25" customHeight="1">
      <c r="A10" s="15">
        <v>1</v>
      </c>
      <c r="B10" s="16">
        <v>2</v>
      </c>
      <c r="C10" s="17">
        <v>3</v>
      </c>
      <c r="D10" s="18">
        <v>4</v>
      </c>
      <c r="E10" s="18">
        <v>5</v>
      </c>
      <c r="F10" s="18">
        <v>6</v>
      </c>
      <c r="G10" s="19">
        <v>7</v>
      </c>
      <c r="H10" s="20">
        <v>8</v>
      </c>
    </row>
    <row r="11" spans="1:251" s="93" customFormat="1" ht="24" customHeight="1">
      <c r="A11" s="90">
        <v>600</v>
      </c>
      <c r="B11" s="90"/>
      <c r="C11" s="91" t="s">
        <v>13</v>
      </c>
      <c r="D11" s="92">
        <f>D12+D15+D17</f>
        <v>33293264.010000002</v>
      </c>
      <c r="E11" s="92">
        <f t="shared" ref="E11:H11" si="0">E12+E15+E17</f>
        <v>347700</v>
      </c>
      <c r="F11" s="92">
        <f t="shared" si="0"/>
        <v>0</v>
      </c>
      <c r="G11" s="92">
        <f t="shared" si="0"/>
        <v>1621156.01</v>
      </c>
      <c r="H11" s="92">
        <f t="shared" si="0"/>
        <v>0</v>
      </c>
    </row>
    <row r="12" spans="1:251" s="22" customFormat="1" ht="27.75" customHeight="1">
      <c r="A12" s="55"/>
      <c r="B12" s="57">
        <v>60004</v>
      </c>
      <c r="C12" s="58" t="s">
        <v>14</v>
      </c>
      <c r="D12" s="59">
        <f>D13+D14</f>
        <v>130000</v>
      </c>
      <c r="E12" s="59">
        <f>E13+E14</f>
        <v>2000</v>
      </c>
      <c r="F12" s="59">
        <f>F13+F14</f>
        <v>0</v>
      </c>
      <c r="G12" s="59">
        <f>G13+G14</f>
        <v>0</v>
      </c>
      <c r="H12" s="59">
        <f>H13+H14</f>
        <v>0</v>
      </c>
    </row>
    <row r="13" spans="1:251" s="22" customFormat="1" ht="22.5" customHeight="1">
      <c r="A13" s="43"/>
      <c r="B13" s="60"/>
      <c r="C13" s="61" t="s">
        <v>15</v>
      </c>
      <c r="D13" s="62">
        <v>16000</v>
      </c>
      <c r="E13" s="62">
        <v>1000</v>
      </c>
      <c r="F13" s="63">
        <v>0</v>
      </c>
      <c r="G13" s="64">
        <v>0</v>
      </c>
      <c r="H13" s="63">
        <v>0</v>
      </c>
    </row>
    <row r="14" spans="1:251" s="22" customFormat="1" ht="22.5" customHeight="1">
      <c r="A14" s="43"/>
      <c r="B14" s="60"/>
      <c r="C14" s="61" t="s">
        <v>16</v>
      </c>
      <c r="D14" s="62">
        <v>114000</v>
      </c>
      <c r="E14" s="62">
        <v>1000</v>
      </c>
      <c r="F14" s="63">
        <v>0</v>
      </c>
      <c r="G14" s="64">
        <v>0</v>
      </c>
      <c r="H14" s="63">
        <v>0</v>
      </c>
    </row>
    <row r="15" spans="1:251" s="22" customFormat="1" ht="24" customHeight="1">
      <c r="A15" s="44"/>
      <c r="B15" s="57">
        <v>60014</v>
      </c>
      <c r="C15" s="58" t="s">
        <v>17</v>
      </c>
      <c r="D15" s="59">
        <f>D16</f>
        <v>10000</v>
      </c>
      <c r="E15" s="59">
        <f t="shared" ref="E15:H15" si="1">E16</f>
        <v>0</v>
      </c>
      <c r="F15" s="59">
        <f t="shared" si="1"/>
        <v>0</v>
      </c>
      <c r="G15" s="59">
        <f t="shared" si="1"/>
        <v>10000</v>
      </c>
      <c r="H15" s="59">
        <f t="shared" si="1"/>
        <v>0</v>
      </c>
    </row>
    <row r="16" spans="1:251" s="22" customFormat="1" ht="24" customHeight="1">
      <c r="A16" s="44"/>
      <c r="B16" s="60"/>
      <c r="C16" s="61" t="s">
        <v>18</v>
      </c>
      <c r="D16" s="62">
        <v>10000</v>
      </c>
      <c r="E16" s="62">
        <v>0</v>
      </c>
      <c r="F16" s="63">
        <v>0</v>
      </c>
      <c r="G16" s="64">
        <v>10000</v>
      </c>
      <c r="H16" s="63">
        <v>0</v>
      </c>
    </row>
    <row r="17" spans="1:9" s="22" customFormat="1" ht="23.25" customHeight="1">
      <c r="A17" s="45"/>
      <c r="B17" s="57">
        <v>60016</v>
      </c>
      <c r="C17" s="58" t="s">
        <v>17</v>
      </c>
      <c r="D17" s="59">
        <f>D18+D19+D20+D21+D22</f>
        <v>33153264.010000002</v>
      </c>
      <c r="E17" s="59">
        <f t="shared" ref="E17:H17" si="2">E18+E19+E20+E21+E22</f>
        <v>345700</v>
      </c>
      <c r="F17" s="59">
        <f t="shared" si="2"/>
        <v>0</v>
      </c>
      <c r="G17" s="59">
        <f t="shared" si="2"/>
        <v>1611156.01</v>
      </c>
      <c r="H17" s="59">
        <f t="shared" si="2"/>
        <v>0</v>
      </c>
    </row>
    <row r="18" spans="1:9" s="22" customFormat="1" ht="33.75" customHeight="1">
      <c r="A18" s="45"/>
      <c r="B18" s="60"/>
      <c r="C18" s="61" t="s">
        <v>19</v>
      </c>
      <c r="D18" s="62">
        <f>31352408-27800</f>
        <v>31324608</v>
      </c>
      <c r="E18" s="62">
        <f>156000-27800</f>
        <v>128200</v>
      </c>
      <c r="F18" s="63">
        <v>0</v>
      </c>
      <c r="G18" s="64">
        <v>0</v>
      </c>
      <c r="H18" s="63">
        <v>0</v>
      </c>
    </row>
    <row r="19" spans="1:9" s="22" customFormat="1" ht="35.25" customHeight="1">
      <c r="A19" s="45"/>
      <c r="B19" s="60"/>
      <c r="C19" s="61" t="s">
        <v>20</v>
      </c>
      <c r="D19" s="62">
        <f>E19+F19+G19+H19</f>
        <v>1413186</v>
      </c>
      <c r="E19" s="62">
        <v>0</v>
      </c>
      <c r="F19" s="63">
        <v>0</v>
      </c>
      <c r="G19" s="64">
        <v>1413186</v>
      </c>
      <c r="H19" s="63">
        <v>0</v>
      </c>
    </row>
    <row r="20" spans="1:9" s="22" customFormat="1" ht="31.5" customHeight="1">
      <c r="A20" s="45"/>
      <c r="B20" s="60"/>
      <c r="C20" s="61" t="s">
        <v>21</v>
      </c>
      <c r="D20" s="62">
        <f>285095-87124.99</f>
        <v>197970.01</v>
      </c>
      <c r="E20" s="62">
        <v>0</v>
      </c>
      <c r="F20" s="63">
        <v>0</v>
      </c>
      <c r="G20" s="64">
        <f>285095-87124.99</f>
        <v>197970.01</v>
      </c>
      <c r="H20" s="63">
        <v>0</v>
      </c>
    </row>
    <row r="21" spans="1:9" s="22" customFormat="1" ht="23.25" customHeight="1">
      <c r="A21" s="45"/>
      <c r="B21" s="60"/>
      <c r="C21" s="65" t="s">
        <v>22</v>
      </c>
      <c r="D21" s="66">
        <f>E21+F21+G21+H21</f>
        <v>147500</v>
      </c>
      <c r="E21" s="66">
        <v>147500</v>
      </c>
      <c r="F21" s="67">
        <v>0</v>
      </c>
      <c r="G21" s="68">
        <v>0</v>
      </c>
      <c r="H21" s="67">
        <v>0</v>
      </c>
    </row>
    <row r="22" spans="1:9" s="70" customFormat="1" ht="23.25" customHeight="1">
      <c r="A22" s="56"/>
      <c r="B22" s="69"/>
      <c r="C22" s="65" t="s">
        <v>23</v>
      </c>
      <c r="D22" s="66">
        <f>E22+F22+G22+H22</f>
        <v>70000</v>
      </c>
      <c r="E22" s="66">
        <v>70000</v>
      </c>
      <c r="F22" s="67">
        <v>0</v>
      </c>
      <c r="G22" s="68">
        <v>0</v>
      </c>
      <c r="H22" s="67">
        <v>0</v>
      </c>
    </row>
    <row r="23" spans="1:9" s="93" customFormat="1" ht="24.75" customHeight="1">
      <c r="A23" s="94">
        <v>700</v>
      </c>
      <c r="B23" s="94"/>
      <c r="C23" s="95" t="s">
        <v>24</v>
      </c>
      <c r="D23" s="92">
        <f>D24</f>
        <v>2255320</v>
      </c>
      <c r="E23" s="92">
        <f>E24</f>
        <v>620000</v>
      </c>
      <c r="F23" s="92">
        <f>F24</f>
        <v>0</v>
      </c>
      <c r="G23" s="92">
        <f>G24</f>
        <v>0</v>
      </c>
      <c r="H23" s="92">
        <f>H24</f>
        <v>0</v>
      </c>
    </row>
    <row r="24" spans="1:9" s="22" customFormat="1" ht="25.5" customHeight="1">
      <c r="A24" s="46"/>
      <c r="B24" s="57">
        <v>70005</v>
      </c>
      <c r="C24" s="58" t="s">
        <v>25</v>
      </c>
      <c r="D24" s="59">
        <f>D25+D26</f>
        <v>2255320</v>
      </c>
      <c r="E24" s="59">
        <f>E25+E26</f>
        <v>620000</v>
      </c>
      <c r="F24" s="59">
        <f>F25+F26</f>
        <v>0</v>
      </c>
      <c r="G24" s="59">
        <f>G25+G26</f>
        <v>0</v>
      </c>
      <c r="H24" s="59">
        <f>H25+H26</f>
        <v>0</v>
      </c>
    </row>
    <row r="25" spans="1:9" s="70" customFormat="1" ht="22.5" customHeight="1">
      <c r="A25" s="46"/>
      <c r="B25" s="71"/>
      <c r="C25" s="72" t="s">
        <v>26</v>
      </c>
      <c r="D25" s="73">
        <f>250000+111159</f>
        <v>361159</v>
      </c>
      <c r="E25" s="62">
        <f>250000+111159</f>
        <v>361159</v>
      </c>
      <c r="F25" s="63">
        <v>0</v>
      </c>
      <c r="G25" s="64">
        <v>0</v>
      </c>
      <c r="H25" s="63">
        <v>0</v>
      </c>
    </row>
    <row r="26" spans="1:9" s="70" customFormat="1" ht="21.75" customHeight="1">
      <c r="A26" s="47"/>
      <c r="B26" s="45"/>
      <c r="C26" s="72" t="s">
        <v>27</v>
      </c>
      <c r="D26" s="62">
        <f>2005320-111159</f>
        <v>1894161</v>
      </c>
      <c r="E26" s="62">
        <f>370000-111159</f>
        <v>258841</v>
      </c>
      <c r="F26" s="63">
        <v>0</v>
      </c>
      <c r="G26" s="64">
        <v>0</v>
      </c>
      <c r="H26" s="63">
        <v>0</v>
      </c>
    </row>
    <row r="27" spans="1:9" s="93" customFormat="1" ht="24.75" customHeight="1">
      <c r="A27" s="94">
        <v>750</v>
      </c>
      <c r="B27" s="94"/>
      <c r="C27" s="95" t="s">
        <v>28</v>
      </c>
      <c r="D27" s="92">
        <f>D28</f>
        <v>378091.01</v>
      </c>
      <c r="E27" s="92">
        <f>E28</f>
        <v>146191.76</v>
      </c>
      <c r="F27" s="92">
        <f>F28</f>
        <v>0</v>
      </c>
      <c r="G27" s="92">
        <f>G28</f>
        <v>5700</v>
      </c>
      <c r="H27" s="92">
        <f>H28</f>
        <v>0</v>
      </c>
    </row>
    <row r="28" spans="1:9" s="22" customFormat="1" ht="24.75" customHeight="1">
      <c r="A28" s="74"/>
      <c r="B28" s="57">
        <v>75023</v>
      </c>
      <c r="C28" s="58" t="s">
        <v>29</v>
      </c>
      <c r="D28" s="59">
        <f>D29+D30+D31</f>
        <v>378091.01</v>
      </c>
      <c r="E28" s="59">
        <f>E29+E30</f>
        <v>146191.76</v>
      </c>
      <c r="F28" s="59">
        <f>F29+F31</f>
        <v>0</v>
      </c>
      <c r="G28" s="59">
        <f>G29+G31</f>
        <v>5700</v>
      </c>
      <c r="H28" s="59">
        <f>H29+H31</f>
        <v>0</v>
      </c>
      <c r="I28" s="75"/>
    </row>
    <row r="29" spans="1:9" s="22" customFormat="1" ht="39.75" customHeight="1">
      <c r="A29" s="76"/>
      <c r="B29" s="77"/>
      <c r="C29" s="61" t="s">
        <v>30</v>
      </c>
      <c r="D29" s="62">
        <v>281915</v>
      </c>
      <c r="E29" s="78">
        <v>56383</v>
      </c>
      <c r="F29" s="63">
        <v>0</v>
      </c>
      <c r="G29" s="64">
        <v>0</v>
      </c>
      <c r="H29" s="63">
        <v>0</v>
      </c>
      <c r="I29" s="75"/>
    </row>
    <row r="30" spans="1:9" s="22" customFormat="1" ht="24" customHeight="1">
      <c r="A30" s="76"/>
      <c r="B30" s="79"/>
      <c r="C30" s="61" t="s">
        <v>31</v>
      </c>
      <c r="D30" s="62">
        <v>90476.01</v>
      </c>
      <c r="E30" s="78">
        <f>7635+82173.76</f>
        <v>89808.76</v>
      </c>
      <c r="F30" s="63">
        <v>0</v>
      </c>
      <c r="G30" s="64">
        <v>0</v>
      </c>
      <c r="H30" s="63">
        <v>0</v>
      </c>
      <c r="I30" s="75"/>
    </row>
    <row r="31" spans="1:9" s="70" customFormat="1" ht="27" customHeight="1">
      <c r="A31" s="80"/>
      <c r="B31" s="81"/>
      <c r="C31" s="61" t="s">
        <v>32</v>
      </c>
      <c r="D31" s="62">
        <v>5700</v>
      </c>
      <c r="E31" s="78">
        <v>0</v>
      </c>
      <c r="F31" s="63">
        <v>0</v>
      </c>
      <c r="G31" s="64">
        <v>5700</v>
      </c>
      <c r="H31" s="63">
        <v>0</v>
      </c>
    </row>
    <row r="32" spans="1:9" s="96" customFormat="1" ht="24" customHeight="1">
      <c r="A32" s="94">
        <v>754</v>
      </c>
      <c r="B32" s="94"/>
      <c r="C32" s="95" t="s">
        <v>33</v>
      </c>
      <c r="D32" s="92">
        <f>D33+D35+D37+D39</f>
        <v>195000</v>
      </c>
      <c r="E32" s="92">
        <f>E33+E35+E37+E39</f>
        <v>0</v>
      </c>
      <c r="F32" s="92">
        <f>F33+F35+F37+F39</f>
        <v>195000</v>
      </c>
      <c r="G32" s="92">
        <f>G33+G35+G37+G39</f>
        <v>0</v>
      </c>
      <c r="H32" s="92">
        <f>H33+H35+H37+H39</f>
        <v>0</v>
      </c>
    </row>
    <row r="33" spans="1:8" s="70" customFormat="1" ht="26.25" customHeight="1">
      <c r="A33" s="48"/>
      <c r="B33" s="57">
        <v>75404</v>
      </c>
      <c r="C33" s="58" t="s">
        <v>34</v>
      </c>
      <c r="D33" s="59">
        <f t="shared" ref="D33:H39" si="3">D34</f>
        <v>18000</v>
      </c>
      <c r="E33" s="59">
        <f t="shared" si="3"/>
        <v>0</v>
      </c>
      <c r="F33" s="59">
        <f t="shared" si="3"/>
        <v>18000</v>
      </c>
      <c r="G33" s="59">
        <f t="shared" si="3"/>
        <v>0</v>
      </c>
      <c r="H33" s="59">
        <f t="shared" si="3"/>
        <v>0</v>
      </c>
    </row>
    <row r="34" spans="1:8" s="70" customFormat="1" ht="26.25" customHeight="1">
      <c r="A34" s="47"/>
      <c r="B34" s="82"/>
      <c r="C34" s="61" t="s">
        <v>35</v>
      </c>
      <c r="D34" s="73">
        <v>18000</v>
      </c>
      <c r="E34" s="83">
        <v>0</v>
      </c>
      <c r="F34" s="83">
        <v>18000</v>
      </c>
      <c r="G34" s="84">
        <v>0</v>
      </c>
      <c r="H34" s="83">
        <v>0</v>
      </c>
    </row>
    <row r="35" spans="1:8" s="70" customFormat="1" ht="24" customHeight="1">
      <c r="A35" s="50"/>
      <c r="B35" s="57">
        <v>75411</v>
      </c>
      <c r="C35" s="58" t="s">
        <v>36</v>
      </c>
      <c r="D35" s="59">
        <f t="shared" si="3"/>
        <v>30000</v>
      </c>
      <c r="E35" s="59">
        <f t="shared" si="3"/>
        <v>0</v>
      </c>
      <c r="F35" s="59">
        <f t="shared" si="3"/>
        <v>30000</v>
      </c>
      <c r="G35" s="59">
        <f t="shared" si="3"/>
        <v>0</v>
      </c>
      <c r="H35" s="59">
        <f t="shared" si="3"/>
        <v>0</v>
      </c>
    </row>
    <row r="36" spans="1:8" s="70" customFormat="1" ht="39" customHeight="1">
      <c r="A36" s="49"/>
      <c r="B36" s="85"/>
      <c r="C36" s="61" t="s">
        <v>37</v>
      </c>
      <c r="D36" s="62">
        <v>30000</v>
      </c>
      <c r="E36" s="78">
        <v>0</v>
      </c>
      <c r="F36" s="78">
        <v>30000</v>
      </c>
      <c r="G36" s="86">
        <v>0</v>
      </c>
      <c r="H36" s="78">
        <v>0</v>
      </c>
    </row>
    <row r="37" spans="1:8" s="70" customFormat="1" ht="26.25" customHeight="1">
      <c r="A37" s="50"/>
      <c r="B37" s="69">
        <v>75412</v>
      </c>
      <c r="C37" s="87" t="s">
        <v>38</v>
      </c>
      <c r="D37" s="88">
        <f t="shared" si="3"/>
        <v>30000</v>
      </c>
      <c r="E37" s="88">
        <f t="shared" si="3"/>
        <v>0</v>
      </c>
      <c r="F37" s="88">
        <f t="shared" si="3"/>
        <v>30000</v>
      </c>
      <c r="G37" s="88">
        <f t="shared" si="3"/>
        <v>0</v>
      </c>
      <c r="H37" s="88">
        <f t="shared" si="3"/>
        <v>0</v>
      </c>
    </row>
    <row r="38" spans="1:8" s="70" customFormat="1" ht="21.75" customHeight="1">
      <c r="A38" s="50"/>
      <c r="B38" s="85"/>
      <c r="C38" s="61" t="s">
        <v>39</v>
      </c>
      <c r="D38" s="62">
        <f>18000+12000</f>
        <v>30000</v>
      </c>
      <c r="E38" s="78">
        <v>0</v>
      </c>
      <c r="F38" s="78">
        <f>18000+12000</f>
        <v>30000</v>
      </c>
      <c r="G38" s="86">
        <v>0</v>
      </c>
      <c r="H38" s="78">
        <v>0</v>
      </c>
    </row>
    <row r="39" spans="1:8" s="70" customFormat="1" ht="27" customHeight="1">
      <c r="A39" s="50"/>
      <c r="B39" s="57">
        <v>75416</v>
      </c>
      <c r="C39" s="58" t="s">
        <v>40</v>
      </c>
      <c r="D39" s="59">
        <f t="shared" si="3"/>
        <v>117000</v>
      </c>
      <c r="E39" s="59">
        <f t="shared" si="3"/>
        <v>0</v>
      </c>
      <c r="F39" s="59">
        <f t="shared" si="3"/>
        <v>117000</v>
      </c>
      <c r="G39" s="59">
        <f t="shared" si="3"/>
        <v>0</v>
      </c>
      <c r="H39" s="59">
        <f t="shared" si="3"/>
        <v>0</v>
      </c>
    </row>
    <row r="40" spans="1:8" s="70" customFormat="1" ht="20.25" customHeight="1">
      <c r="A40" s="49"/>
      <c r="B40" s="85"/>
      <c r="C40" s="61" t="s">
        <v>41</v>
      </c>
      <c r="D40" s="62">
        <f>135000-18000</f>
        <v>117000</v>
      </c>
      <c r="E40" s="78">
        <v>0</v>
      </c>
      <c r="F40" s="78">
        <f>135000-18000</f>
        <v>117000</v>
      </c>
      <c r="G40" s="86">
        <v>0</v>
      </c>
      <c r="H40" s="78">
        <v>0</v>
      </c>
    </row>
    <row r="41" spans="1:8" s="96" customFormat="1" ht="24" customHeight="1">
      <c r="A41" s="94">
        <v>801</v>
      </c>
      <c r="B41" s="94"/>
      <c r="C41" s="95" t="s">
        <v>42</v>
      </c>
      <c r="D41" s="92">
        <f t="shared" ref="D41:H42" si="4">D42</f>
        <v>21703</v>
      </c>
      <c r="E41" s="92">
        <f t="shared" si="4"/>
        <v>0</v>
      </c>
      <c r="F41" s="92">
        <f t="shared" si="4"/>
        <v>21703</v>
      </c>
      <c r="G41" s="92">
        <f t="shared" si="4"/>
        <v>0</v>
      </c>
      <c r="H41" s="92">
        <f t="shared" si="4"/>
        <v>0</v>
      </c>
    </row>
    <row r="42" spans="1:8" s="70" customFormat="1" ht="26.25" customHeight="1">
      <c r="A42" s="51"/>
      <c r="B42" s="57">
        <v>80110</v>
      </c>
      <c r="C42" s="58" t="s">
        <v>43</v>
      </c>
      <c r="D42" s="59">
        <f t="shared" si="4"/>
        <v>21703</v>
      </c>
      <c r="E42" s="59">
        <f t="shared" si="4"/>
        <v>0</v>
      </c>
      <c r="F42" s="59">
        <f t="shared" si="4"/>
        <v>21703</v>
      </c>
      <c r="G42" s="59">
        <f t="shared" si="4"/>
        <v>0</v>
      </c>
      <c r="H42" s="59">
        <f t="shared" si="4"/>
        <v>0</v>
      </c>
    </row>
    <row r="43" spans="1:8" s="70" customFormat="1" ht="24.75" customHeight="1">
      <c r="A43" s="52"/>
      <c r="B43" s="82"/>
      <c r="C43" s="61" t="s">
        <v>44</v>
      </c>
      <c r="D43" s="62">
        <v>21703</v>
      </c>
      <c r="E43" s="78">
        <v>0</v>
      </c>
      <c r="F43" s="78">
        <f>23500-1797</f>
        <v>21703</v>
      </c>
      <c r="G43" s="86">
        <v>0</v>
      </c>
      <c r="H43" s="78">
        <v>0</v>
      </c>
    </row>
    <row r="44" spans="1:8" s="93" customFormat="1" ht="24.75" customHeight="1">
      <c r="A44" s="94">
        <v>900</v>
      </c>
      <c r="B44" s="94"/>
      <c r="C44" s="95" t="s">
        <v>45</v>
      </c>
      <c r="D44" s="92">
        <f>D45+D48+D50+D53</f>
        <v>16451177.689999999</v>
      </c>
      <c r="E44" s="92">
        <f>E45+E48+E50+E53</f>
        <v>1543275</v>
      </c>
      <c r="F44" s="92">
        <f>F45+F48+F50+F53</f>
        <v>0</v>
      </c>
      <c r="G44" s="92">
        <f>G45+G48+G50+G53</f>
        <v>292218.09999999998</v>
      </c>
      <c r="H44" s="92">
        <f>H45+H48+H50+H53</f>
        <v>0</v>
      </c>
    </row>
    <row r="45" spans="1:8" s="22" customFormat="1" ht="29.25" customHeight="1">
      <c r="A45" s="51"/>
      <c r="B45" s="57">
        <v>90001</v>
      </c>
      <c r="C45" s="58" t="s">
        <v>46</v>
      </c>
      <c r="D45" s="59">
        <f>D46+D47</f>
        <v>13282406.689999999</v>
      </c>
      <c r="E45" s="59">
        <f>E46+E47</f>
        <v>142450</v>
      </c>
      <c r="F45" s="59">
        <f>F46+F47</f>
        <v>0</v>
      </c>
      <c r="G45" s="59">
        <f>G46+G47</f>
        <v>254631</v>
      </c>
      <c r="H45" s="59">
        <f>H47</f>
        <v>0</v>
      </c>
    </row>
    <row r="46" spans="1:8" s="22" customFormat="1" ht="40.5" customHeight="1">
      <c r="A46" s="53"/>
      <c r="B46" s="57"/>
      <c r="C46" s="61" t="s">
        <v>47</v>
      </c>
      <c r="D46" s="62">
        <f>13273706.69+8700</f>
        <v>13282406.689999999</v>
      </c>
      <c r="E46" s="78">
        <f>133750+8700</f>
        <v>142450</v>
      </c>
      <c r="F46" s="78">
        <v>0</v>
      </c>
      <c r="G46" s="86">
        <v>0</v>
      </c>
      <c r="H46" s="78">
        <v>0</v>
      </c>
    </row>
    <row r="47" spans="1:8" s="22" customFormat="1" ht="40.5" customHeight="1">
      <c r="A47" s="53"/>
      <c r="B47" s="82"/>
      <c r="C47" s="61" t="s">
        <v>48</v>
      </c>
      <c r="D47" s="62">
        <v>0</v>
      </c>
      <c r="E47" s="78">
        <v>0</v>
      </c>
      <c r="F47" s="78">
        <v>0</v>
      </c>
      <c r="G47" s="86">
        <v>254631</v>
      </c>
      <c r="H47" s="78">
        <v>0</v>
      </c>
    </row>
    <row r="48" spans="1:8" s="22" customFormat="1" ht="25.5" customHeight="1">
      <c r="A48" s="53"/>
      <c r="B48" s="57">
        <v>90002</v>
      </c>
      <c r="C48" s="58" t="s">
        <v>49</v>
      </c>
      <c r="D48" s="59">
        <f>D49</f>
        <v>241526</v>
      </c>
      <c r="E48" s="59">
        <f>E49</f>
        <v>241526</v>
      </c>
      <c r="F48" s="59">
        <f>F49</f>
        <v>0</v>
      </c>
      <c r="G48" s="59">
        <f>G49</f>
        <v>0</v>
      </c>
      <c r="H48" s="59">
        <f>H49</f>
        <v>0</v>
      </c>
    </row>
    <row r="49" spans="1:8" s="22" customFormat="1" ht="28.5" customHeight="1">
      <c r="A49" s="53"/>
      <c r="B49" s="89"/>
      <c r="C49" s="61" t="s">
        <v>50</v>
      </c>
      <c r="D49" s="62">
        <v>241526</v>
      </c>
      <c r="E49" s="78">
        <v>241526</v>
      </c>
      <c r="F49" s="78">
        <v>0</v>
      </c>
      <c r="G49" s="86">
        <v>0</v>
      </c>
      <c r="H49" s="78">
        <v>0</v>
      </c>
    </row>
    <row r="50" spans="1:8" s="22" customFormat="1" ht="27" customHeight="1">
      <c r="A50" s="53"/>
      <c r="B50" s="57">
        <v>90015</v>
      </c>
      <c r="C50" s="58" t="s">
        <v>51</v>
      </c>
      <c r="D50" s="59">
        <f>D51+D52</f>
        <v>210000</v>
      </c>
      <c r="E50" s="59">
        <f>E51+E52</f>
        <v>61000</v>
      </c>
      <c r="F50" s="59">
        <f>F51+F52</f>
        <v>0</v>
      </c>
      <c r="G50" s="59">
        <f>G51+G52</f>
        <v>0</v>
      </c>
      <c r="H50" s="59">
        <f>H51+H52</f>
        <v>0</v>
      </c>
    </row>
    <row r="51" spans="1:8" s="22" customFormat="1" ht="27" customHeight="1">
      <c r="A51" s="53"/>
      <c r="B51" s="60"/>
      <c r="C51" s="61" t="s">
        <v>52</v>
      </c>
      <c r="D51" s="62">
        <v>60000</v>
      </c>
      <c r="E51" s="78">
        <v>60000</v>
      </c>
      <c r="F51" s="78">
        <v>0</v>
      </c>
      <c r="G51" s="86">
        <v>0</v>
      </c>
      <c r="H51" s="78">
        <v>0</v>
      </c>
    </row>
    <row r="52" spans="1:8" s="22" customFormat="1" ht="27" customHeight="1">
      <c r="A52" s="53"/>
      <c r="B52" s="89"/>
      <c r="C52" s="61" t="s">
        <v>53</v>
      </c>
      <c r="D52" s="62">
        <v>150000</v>
      </c>
      <c r="E52" s="78">
        <v>1000</v>
      </c>
      <c r="F52" s="78">
        <v>0</v>
      </c>
      <c r="G52" s="86">
        <v>0</v>
      </c>
      <c r="H52" s="78">
        <v>0</v>
      </c>
    </row>
    <row r="53" spans="1:8" s="22" customFormat="1" ht="26.25" customHeight="1">
      <c r="A53" s="53"/>
      <c r="B53" s="57">
        <v>90095</v>
      </c>
      <c r="C53" s="58" t="s">
        <v>54</v>
      </c>
      <c r="D53" s="59">
        <f>D54+D55+D56+D57+D58</f>
        <v>2717245</v>
      </c>
      <c r="E53" s="59">
        <f>E54+E55+E56+E57+E58</f>
        <v>1098299</v>
      </c>
      <c r="F53" s="59">
        <f>F54+F55+F56+F57+F58</f>
        <v>0</v>
      </c>
      <c r="G53" s="59">
        <f>G54+G55+G56+G57+G58</f>
        <v>37587.1</v>
      </c>
      <c r="H53" s="59">
        <f>H54+H55+H56+H57+H58</f>
        <v>0</v>
      </c>
    </row>
    <row r="54" spans="1:8" s="22" customFormat="1" ht="25.5" customHeight="1">
      <c r="A54" s="53"/>
      <c r="B54" s="60"/>
      <c r="C54" s="61" t="s">
        <v>55</v>
      </c>
      <c r="D54" s="62">
        <v>1731245</v>
      </c>
      <c r="E54" s="78">
        <f>1669245-599246-48700-5000</f>
        <v>1016299</v>
      </c>
      <c r="F54" s="83">
        <v>0</v>
      </c>
      <c r="G54" s="84">
        <v>37587.1</v>
      </c>
      <c r="H54" s="83">
        <v>0</v>
      </c>
    </row>
    <row r="55" spans="1:8" s="22" customFormat="1" ht="25.5" customHeight="1">
      <c r="A55" s="53"/>
      <c r="B55" s="60"/>
      <c r="C55" s="61" t="s">
        <v>56</v>
      </c>
      <c r="D55" s="73">
        <v>250000</v>
      </c>
      <c r="E55" s="78">
        <f>80000-25000</f>
        <v>55000</v>
      </c>
      <c r="F55" s="78">
        <v>0</v>
      </c>
      <c r="G55" s="86">
        <v>0</v>
      </c>
      <c r="H55" s="78">
        <v>0</v>
      </c>
    </row>
    <row r="56" spans="1:8" s="22" customFormat="1" ht="25.5" customHeight="1">
      <c r="A56" s="53"/>
      <c r="B56" s="60"/>
      <c r="C56" s="61" t="s">
        <v>57</v>
      </c>
      <c r="D56" s="62">
        <v>25000</v>
      </c>
      <c r="E56" s="78">
        <v>25000</v>
      </c>
      <c r="F56" s="78">
        <v>0</v>
      </c>
      <c r="G56" s="86">
        <v>0</v>
      </c>
      <c r="H56" s="78">
        <v>0</v>
      </c>
    </row>
    <row r="57" spans="1:8" s="22" customFormat="1" ht="25.5" customHeight="1">
      <c r="A57" s="53"/>
      <c r="B57" s="60"/>
      <c r="C57" s="61" t="s">
        <v>58</v>
      </c>
      <c r="D57" s="62">
        <v>630000</v>
      </c>
      <c r="E57" s="78">
        <v>1000</v>
      </c>
      <c r="F57" s="78">
        <v>0</v>
      </c>
      <c r="G57" s="86">
        <v>0</v>
      </c>
      <c r="H57" s="78">
        <v>0</v>
      </c>
    </row>
    <row r="58" spans="1:8" s="70" customFormat="1" ht="25.5" customHeight="1" thickBot="1">
      <c r="A58" s="54"/>
      <c r="B58" s="89"/>
      <c r="C58" s="61" t="s">
        <v>59</v>
      </c>
      <c r="D58" s="62">
        <v>81000</v>
      </c>
      <c r="E58" s="78">
        <v>1000</v>
      </c>
      <c r="F58" s="78">
        <v>0</v>
      </c>
      <c r="G58" s="86">
        <v>0</v>
      </c>
      <c r="H58" s="78">
        <v>0</v>
      </c>
    </row>
    <row r="59" spans="1:8" s="93" customFormat="1" ht="24" customHeight="1">
      <c r="A59" s="97" t="s">
        <v>60</v>
      </c>
      <c r="B59" s="97"/>
      <c r="C59" s="97"/>
      <c r="D59" s="100">
        <f>D11+D23+D27+D32+D41+D44</f>
        <v>52594555.710000001</v>
      </c>
      <c r="E59" s="98">
        <f>E11+E23+E27+E32+E41+E44</f>
        <v>2657166.7599999998</v>
      </c>
      <c r="F59" s="98">
        <f>F11+F23+F27+F32+F41+F44</f>
        <v>216703</v>
      </c>
      <c r="G59" s="98">
        <f>G11+G23+G27+G32+G41+G44</f>
        <v>1919074.1099999999</v>
      </c>
      <c r="H59" s="98">
        <f>H11+H23+H27+H32+H41+H44</f>
        <v>0</v>
      </c>
    </row>
    <row r="60" spans="1:8" s="99" customFormat="1" ht="29.25" customHeight="1">
      <c r="A60" s="102" t="s">
        <v>61</v>
      </c>
      <c r="B60" s="102"/>
      <c r="C60" s="102"/>
      <c r="D60" s="103"/>
      <c r="E60" s="104">
        <f>E59+F59+G59+H59</f>
        <v>4792943.8699999992</v>
      </c>
      <c r="F60" s="104"/>
      <c r="G60" s="104"/>
      <c r="H60" s="105"/>
    </row>
    <row r="61" spans="1:8">
      <c r="C61" s="23"/>
      <c r="D61" s="24"/>
      <c r="E61" s="24"/>
      <c r="F61" s="24"/>
      <c r="G61" s="24"/>
      <c r="H61" s="25"/>
    </row>
    <row r="62" spans="1:8" ht="18.75">
      <c r="C62" s="23"/>
      <c r="D62" s="24"/>
      <c r="E62" s="24" t="s">
        <v>62</v>
      </c>
      <c r="F62" s="26">
        <f>E59+F59+G59</f>
        <v>4792943.8699999992</v>
      </c>
      <c r="G62" s="26"/>
      <c r="H62" s="25"/>
    </row>
  </sheetData>
  <mergeCells count="20">
    <mergeCell ref="A8:A9"/>
    <mergeCell ref="B8:B9"/>
    <mergeCell ref="C8:C9"/>
    <mergeCell ref="D8:D9"/>
    <mergeCell ref="E8:H8"/>
    <mergeCell ref="E1:H1"/>
    <mergeCell ref="E2:H2"/>
    <mergeCell ref="E3:H3"/>
    <mergeCell ref="E4:H4"/>
    <mergeCell ref="A6:H6"/>
    <mergeCell ref="A59:C59"/>
    <mergeCell ref="D59:D60"/>
    <mergeCell ref="A60:C60"/>
    <mergeCell ref="E60:H60"/>
    <mergeCell ref="A17:A22"/>
    <mergeCell ref="A24:A26"/>
    <mergeCell ref="B25:B26"/>
    <mergeCell ref="A33:A34"/>
    <mergeCell ref="A42:A43"/>
    <mergeCell ref="A45:A58"/>
  </mergeCells>
  <printOptions horizontalCentered="1" gridLinesSet="0"/>
  <pageMargins left="0.70866141732283472" right="0.70866141732283472" top="0.74803149606299213" bottom="0.74803149606299213" header="0.31496062992125984" footer="0.31496062992125984"/>
  <pageSetup paperSize="9" scale="58" fitToHeight="2" orientation="landscape" r:id="rId1"/>
  <headerFooter alignWithMargins="0"/>
  <rowBreaks count="1" manualBreakCount="1">
    <brk id="3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Zał. Nr 3 U.XV.15  (2)</vt:lpstr>
      <vt:lpstr>'Zał. Nr 3 U.XV.15  (2)'!Obszar_wydruku</vt:lpstr>
      <vt:lpstr>'Zał. Nr 3 U.XV.15  (2)'!Tytuły_wydruku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Tyszka</dc:creator>
  <cp:lastModifiedBy>Dorota Tyszka</cp:lastModifiedBy>
  <cp:lastPrinted>2015-11-25T08:37:21Z</cp:lastPrinted>
  <dcterms:created xsi:type="dcterms:W3CDTF">2015-11-25T08:03:00Z</dcterms:created>
  <dcterms:modified xsi:type="dcterms:W3CDTF">2015-11-25T08:37:45Z</dcterms:modified>
</cp:coreProperties>
</file>